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File\Data\Proj\202004_MotorDev\RMiNT_20210216\MotorSupport\bin\Debug\FFT_param\実験\"/>
    </mc:Choice>
  </mc:AlternateContent>
  <bookViews>
    <workbookView xWindow="0" yWindow="0" windowWidth="18300" windowHeight="77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B7" i="1" l="1"/>
  <c r="B6" i="1"/>
  <c r="A11" i="1" l="1"/>
  <c r="B11" i="1" s="1"/>
  <c r="F12" i="1"/>
  <c r="A12" i="1" s="1"/>
  <c r="B12" i="1" l="1"/>
  <c r="C12" i="1" s="1"/>
  <c r="D12" i="1" s="1"/>
  <c r="C11" i="1"/>
  <c r="F13" i="1"/>
  <c r="F14" i="1" l="1"/>
  <c r="A13" i="1"/>
  <c r="B13" i="1" s="1"/>
  <c r="C13" i="1" s="1"/>
  <c r="D13" i="1" s="1"/>
  <c r="F15" i="1" l="1"/>
  <c r="A14" i="1"/>
  <c r="B14" i="1" s="1"/>
  <c r="C14" i="1" s="1"/>
  <c r="D14" i="1" s="1"/>
  <c r="F16" i="1" l="1"/>
  <c r="A15" i="1"/>
  <c r="B15" i="1" l="1"/>
  <c r="C15" i="1" s="1"/>
  <c r="D15" i="1" s="1"/>
  <c r="F17" i="1"/>
  <c r="A16" i="1"/>
  <c r="B16" i="1" s="1"/>
  <c r="C16" i="1" s="1"/>
  <c r="D16" i="1" s="1"/>
  <c r="F18" i="1" l="1"/>
  <c r="A17" i="1"/>
  <c r="B17" i="1" s="1"/>
  <c r="C17" i="1" s="1"/>
  <c r="D17" i="1" s="1"/>
  <c r="F19" i="1" l="1"/>
  <c r="A18" i="1"/>
  <c r="B18" i="1" s="1"/>
  <c r="C18" i="1" s="1"/>
  <c r="D18" i="1" s="1"/>
  <c r="F20" i="1" l="1"/>
  <c r="A19" i="1"/>
  <c r="B19" i="1" l="1"/>
  <c r="C19" i="1" s="1"/>
  <c r="D19" i="1" s="1"/>
  <c r="F21" i="1"/>
  <c r="A20" i="1"/>
  <c r="B20" i="1" s="1"/>
  <c r="C20" i="1" s="1"/>
  <c r="D20" i="1" s="1"/>
  <c r="F22" i="1" l="1"/>
  <c r="A21" i="1"/>
  <c r="B21" i="1" s="1"/>
  <c r="C21" i="1" s="1"/>
  <c r="D21" i="1" s="1"/>
  <c r="F23" i="1" l="1"/>
  <c r="A22" i="1"/>
  <c r="B22" i="1" s="1"/>
  <c r="C22" i="1" s="1"/>
  <c r="D22" i="1" s="1"/>
  <c r="F24" i="1" l="1"/>
  <c r="A23" i="1"/>
  <c r="B23" i="1" l="1"/>
  <c r="C23" i="1" s="1"/>
  <c r="D23" i="1" s="1"/>
  <c r="F25" i="1"/>
  <c r="A24" i="1"/>
  <c r="B24" i="1" s="1"/>
  <c r="C24" i="1" s="1"/>
  <c r="D24" i="1" s="1"/>
  <c r="F26" i="1" l="1"/>
  <c r="A25" i="1"/>
  <c r="B25" i="1" s="1"/>
  <c r="C25" i="1" s="1"/>
  <c r="D25" i="1" s="1"/>
  <c r="F27" i="1" l="1"/>
  <c r="A26" i="1"/>
  <c r="B26" i="1" s="1"/>
  <c r="C26" i="1" s="1"/>
  <c r="D26" i="1" s="1"/>
  <c r="F28" i="1" l="1"/>
  <c r="A27" i="1"/>
  <c r="B27" i="1" s="1"/>
  <c r="C27" i="1" s="1"/>
  <c r="D27" i="1" s="1"/>
  <c r="F29" i="1" l="1"/>
  <c r="A28" i="1"/>
  <c r="B28" i="1" s="1"/>
  <c r="C28" i="1" s="1"/>
  <c r="D28" i="1" s="1"/>
  <c r="F30" i="1" l="1"/>
  <c r="A29" i="1"/>
  <c r="B29" i="1" s="1"/>
  <c r="C29" i="1" s="1"/>
  <c r="D29" i="1" s="1"/>
  <c r="F31" i="1" l="1"/>
  <c r="A30" i="1"/>
  <c r="B30" i="1" s="1"/>
  <c r="C30" i="1" s="1"/>
  <c r="D30" i="1" s="1"/>
  <c r="F32" i="1" l="1"/>
  <c r="A31" i="1"/>
  <c r="B31" i="1" s="1"/>
  <c r="C31" i="1" s="1"/>
  <c r="D31" i="1" s="1"/>
  <c r="F33" i="1" l="1"/>
  <c r="A32" i="1"/>
  <c r="B32" i="1" s="1"/>
  <c r="C32" i="1" s="1"/>
  <c r="D32" i="1" s="1"/>
  <c r="F34" i="1" l="1"/>
  <c r="A33" i="1"/>
  <c r="B33" i="1" s="1"/>
  <c r="C33" i="1" s="1"/>
  <c r="D33" i="1" s="1"/>
  <c r="F35" i="1" l="1"/>
  <c r="A34" i="1"/>
  <c r="B34" i="1" s="1"/>
  <c r="C34" i="1" s="1"/>
  <c r="D34" i="1" s="1"/>
  <c r="F36" i="1" l="1"/>
  <c r="A35" i="1"/>
  <c r="B35" i="1" s="1"/>
  <c r="C35" i="1" s="1"/>
  <c r="D35" i="1" s="1"/>
  <c r="F37" i="1" l="1"/>
  <c r="A36" i="1"/>
  <c r="B36" i="1" s="1"/>
  <c r="C36" i="1" s="1"/>
  <c r="D36" i="1" s="1"/>
  <c r="F38" i="1" l="1"/>
  <c r="A37" i="1"/>
  <c r="B37" i="1" s="1"/>
  <c r="C37" i="1" s="1"/>
  <c r="D37" i="1" s="1"/>
  <c r="A38" i="1" l="1"/>
  <c r="B38" i="1" s="1"/>
  <c r="C38" i="1" s="1"/>
  <c r="D38" i="1" s="1"/>
  <c r="F39" i="1"/>
  <c r="A39" i="1" l="1"/>
  <c r="F40" i="1"/>
  <c r="A40" i="1" l="1"/>
  <c r="F41" i="1"/>
  <c r="B39" i="1"/>
  <c r="C39" i="1" s="1"/>
  <c r="D39" i="1" s="1"/>
  <c r="F42" i="1" l="1"/>
  <c r="A41" i="1"/>
  <c r="B40" i="1"/>
  <c r="C40" i="1" s="1"/>
  <c r="D40" i="1" s="1"/>
  <c r="B41" i="1" l="1"/>
  <c r="C41" i="1" s="1"/>
  <c r="F43" i="1"/>
  <c r="A42" i="1"/>
  <c r="D41" i="1" l="1"/>
  <c r="B42" i="1"/>
  <c r="C42" i="1" s="1"/>
  <c r="A43" i="1"/>
  <c r="F44" i="1"/>
  <c r="D42" i="1" l="1"/>
  <c r="F45" i="1"/>
  <c r="A44" i="1"/>
  <c r="B43" i="1"/>
  <c r="C43" i="1" s="1"/>
  <c r="D43" i="1" s="1"/>
  <c r="B44" i="1" l="1"/>
  <c r="C44" i="1" s="1"/>
  <c r="D44" i="1"/>
  <c r="A45" i="1"/>
  <c r="F46" i="1"/>
  <c r="F47" i="1" l="1"/>
  <c r="A46" i="1"/>
  <c r="B45" i="1"/>
  <c r="C45" i="1" s="1"/>
  <c r="D45" i="1" s="1"/>
  <c r="B46" i="1" l="1"/>
  <c r="C46" i="1" s="1"/>
  <c r="A47" i="1"/>
  <c r="F48" i="1"/>
  <c r="A48" i="1" s="1"/>
  <c r="D46" i="1" l="1"/>
  <c r="B47" i="1"/>
  <c r="C47" i="1" s="1"/>
  <c r="B48" i="1"/>
  <c r="C48" i="1" s="1"/>
  <c r="D47" i="1" l="1"/>
  <c r="D48" i="1"/>
</calcChain>
</file>

<file path=xl/sharedStrings.xml><?xml version="1.0" encoding="utf-8"?>
<sst xmlns="http://schemas.openxmlformats.org/spreadsheetml/2006/main" count="29" uniqueCount="27">
  <si>
    <t>コメント</t>
    <phoneticPr fontId="1"/>
  </si>
  <si>
    <t>測定信号１の番号</t>
    <rPh sb="0" eb="2">
      <t>ソクテイ</t>
    </rPh>
    <rPh sb="2" eb="4">
      <t>シンゴウ</t>
    </rPh>
    <rPh sb="6" eb="8">
      <t>バンゴウ</t>
    </rPh>
    <phoneticPr fontId="1"/>
  </si>
  <si>
    <t>測定信号２の番号</t>
    <rPh sb="0" eb="2">
      <t>ソクテイ</t>
    </rPh>
    <rPh sb="2" eb="4">
      <t>シンゴウ</t>
    </rPh>
    <rPh sb="6" eb="8">
      <t>バンゴウ</t>
    </rPh>
    <phoneticPr fontId="1"/>
  </si>
  <si>
    <t>窓関数名</t>
    <rPh sb="0" eb="1">
      <t>マド</t>
    </rPh>
    <rPh sb="1" eb="3">
      <t>カンスウ</t>
    </rPh>
    <rPh sb="3" eb="4">
      <t>メイ</t>
    </rPh>
    <phoneticPr fontId="1"/>
  </si>
  <si>
    <t>開始周波数に対する有効データ下限値の比率：Kstr</t>
    <rPh sb="0" eb="2">
      <t>カイシ</t>
    </rPh>
    <rPh sb="2" eb="5">
      <t>シュウハスウ</t>
    </rPh>
    <rPh sb="6" eb="7">
      <t>タイ</t>
    </rPh>
    <rPh sb="9" eb="11">
      <t>ユウコウ</t>
    </rPh>
    <rPh sb="14" eb="17">
      <t>カゲンチ</t>
    </rPh>
    <rPh sb="18" eb="20">
      <t>ヒリツ</t>
    </rPh>
    <phoneticPr fontId="1"/>
  </si>
  <si>
    <t>終端周波数に対する有効データ上限値の比率：Kend</t>
    <rPh sb="0" eb="2">
      <t>シュウタン</t>
    </rPh>
    <rPh sb="2" eb="5">
      <t>シュウハスウ</t>
    </rPh>
    <rPh sb="6" eb="7">
      <t>タイ</t>
    </rPh>
    <rPh sb="14" eb="15">
      <t>ウエ</t>
    </rPh>
    <rPh sb="16" eb="17">
      <t>アタイ</t>
    </rPh>
    <phoneticPr fontId="1"/>
  </si>
  <si>
    <t>平均化回数</t>
    <rPh sb="0" eb="3">
      <t>ヘイキンカ</t>
    </rPh>
    <rPh sb="3" eb="5">
      <t>カイスウ</t>
    </rPh>
    <phoneticPr fontId="1"/>
  </si>
  <si>
    <t>FFT解析データ数/測定データ数</t>
    <rPh sb="3" eb="5">
      <t>カイセキ</t>
    </rPh>
    <rPh sb="8" eb="9">
      <t>スウ</t>
    </rPh>
    <rPh sb="10" eb="12">
      <t>ソクテイ</t>
    </rPh>
    <rPh sb="15" eb="16">
      <t>スウ</t>
    </rPh>
    <phoneticPr fontId="1"/>
  </si>
  <si>
    <t>位相オフセットの増加量[deg]</t>
    <rPh sb="0" eb="2">
      <t>イソウ</t>
    </rPh>
    <phoneticPr fontId="1"/>
  </si>
  <si>
    <t>サンプリングタイム[x50us]</t>
    <phoneticPr fontId="1"/>
  </si>
  <si>
    <t>終端周波数数[Hz]</t>
    <rPh sb="0" eb="2">
      <t>シュウタン</t>
    </rPh>
    <rPh sb="2" eb="5">
      <t>シュウハスウ</t>
    </rPh>
    <rPh sb="5" eb="6">
      <t>スウ</t>
    </rPh>
    <phoneticPr fontId="1"/>
  </si>
  <si>
    <t>開始周波数[Hz]</t>
    <rPh sb="0" eb="2">
      <t>カイシ</t>
    </rPh>
    <rPh sb="2" eb="5">
      <t>シュウハスウ</t>
    </rPh>
    <phoneticPr fontId="1"/>
  </si>
  <si>
    <t>※整数</t>
    <rPh sb="1" eb="3">
      <t>セイスウ</t>
    </rPh>
    <phoneticPr fontId="1"/>
  </si>
  <si>
    <t>※ハニング・ハミング・矩形</t>
    <rPh sb="11" eb="13">
      <t>クケイ</t>
    </rPh>
    <phoneticPr fontId="1"/>
  </si>
  <si>
    <t>※浮動小数点</t>
    <rPh sb="1" eb="3">
      <t>フドウ</t>
    </rPh>
    <rPh sb="3" eb="5">
      <t>ショウスウ</t>
    </rPh>
    <rPh sb="5" eb="6">
      <t>テン</t>
    </rPh>
    <phoneticPr fontId="1"/>
  </si>
  <si>
    <t>※２の整数乗　（8以上：256点以上）</t>
    <rPh sb="3" eb="5">
      <t>セイスウ</t>
    </rPh>
    <rPh sb="5" eb="6">
      <t>ジョウ</t>
    </rPh>
    <rPh sb="9" eb="11">
      <t>イジョウ</t>
    </rPh>
    <rPh sb="15" eb="16">
      <t>テン</t>
    </rPh>
    <rPh sb="16" eb="18">
      <t>イジョウ</t>
    </rPh>
    <phoneticPr fontId="1"/>
  </si>
  <si>
    <t>有効データの上限周波数/下限周波数比率</t>
    <rPh sb="6" eb="8">
      <t>ジョウゲン</t>
    </rPh>
    <rPh sb="8" eb="11">
      <t>シュウハスウ</t>
    </rPh>
    <rPh sb="12" eb="14">
      <t>カゲン</t>
    </rPh>
    <rPh sb="14" eb="17">
      <t>シュウハスウ</t>
    </rPh>
    <rPh sb="17" eb="19">
      <t>ヒリツ</t>
    </rPh>
    <phoneticPr fontId="1"/>
  </si>
  <si>
    <t>有効データの下限周波数の増加率</t>
    <rPh sb="6" eb="8">
      <t>カゲン</t>
    </rPh>
    <rPh sb="8" eb="11">
      <t>シュウハスウ</t>
    </rPh>
    <rPh sb="12" eb="14">
      <t>ゾウカ</t>
    </rPh>
    <rPh sb="14" eb="15">
      <t>リツ</t>
    </rPh>
    <phoneticPr fontId="1"/>
  </si>
  <si>
    <t>サンプル</t>
    <phoneticPr fontId="1"/>
  </si>
  <si>
    <t>矩形</t>
    <rPh sb="0" eb="2">
      <t>クケイ</t>
    </rPh>
    <phoneticPr fontId="1"/>
  </si>
  <si>
    <t>有効データの下限</t>
    <rPh sb="0" eb="2">
      <t>ユウコウ</t>
    </rPh>
    <rPh sb="6" eb="8">
      <t>カゲン</t>
    </rPh>
    <phoneticPr fontId="1"/>
  </si>
  <si>
    <t>Kstrのパラメータ</t>
    <phoneticPr fontId="1"/>
  </si>
  <si>
    <t>Kendのパラメータ</t>
    <phoneticPr fontId="1"/>
  </si>
  <si>
    <t>測定信号３の番号</t>
    <rPh sb="0" eb="2">
      <t>ソクテイ</t>
    </rPh>
    <rPh sb="2" eb="4">
      <t>シンゴウ</t>
    </rPh>
    <rPh sb="6" eb="8">
      <t>バンゴウ</t>
    </rPh>
    <phoneticPr fontId="1"/>
  </si>
  <si>
    <t>※整数 (トルクフィルター後）</t>
    <rPh sb="1" eb="3">
      <t>セイスウ</t>
    </rPh>
    <rPh sb="13" eb="14">
      <t>ゴ</t>
    </rPh>
    <phoneticPr fontId="1"/>
  </si>
  <si>
    <t>※整数（トルクフィルター前）</t>
    <rPh sb="1" eb="3">
      <t>セイスウ</t>
    </rPh>
    <rPh sb="12" eb="13">
      <t>マエ</t>
    </rPh>
    <phoneticPr fontId="1"/>
  </si>
  <si>
    <t>中央周波数での測定点数/cycleの目安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</si>
</sst>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 tint="-0.49998474074526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3" borderId="3" xfId="0" applyFont="1" applyFill="1" applyBorder="1">
      <alignment vertical="center"/>
    </xf>
    <xf numFmtId="0" fontId="2" fillId="3" borderId="6" xfId="0" applyFont="1" applyFill="1" applyBorder="1">
      <alignment vertical="center"/>
    </xf>
    <xf numFmtId="0" fontId="2" fillId="3" borderId="8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3" fillId="0" borderId="10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2" borderId="0" xfId="0" applyFont="1" applyFill="1" applyBorder="1">
      <alignment vertical="center"/>
    </xf>
    <xf numFmtId="0" fontId="3" fillId="0" borderId="0" xfId="0" applyFont="1">
      <alignment vertical="center"/>
    </xf>
    <xf numFmtId="0" fontId="2" fillId="4" borderId="7" xfId="0" applyFont="1" applyFill="1" applyBorder="1">
      <alignment vertical="center"/>
    </xf>
    <xf numFmtId="0" fontId="3" fillId="0" borderId="9" xfId="0" applyFont="1" applyBorder="1" applyAlignment="1">
      <alignment horizontal="center" vertical="center"/>
    </xf>
    <xf numFmtId="9" fontId="4" fillId="0" borderId="15" xfId="0" applyNumberFormat="1" applyFont="1" applyFill="1" applyBorder="1">
      <alignment vertical="center"/>
    </xf>
    <xf numFmtId="9" fontId="4" fillId="0" borderId="16" xfId="0" applyNumberFormat="1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1" xfId="0" applyFont="1" applyBorder="1">
      <alignment vertical="center"/>
    </xf>
    <xf numFmtId="176" fontId="3" fillId="0" borderId="9" xfId="0" applyNumberFormat="1" applyFont="1" applyBorder="1">
      <alignment vertical="center"/>
    </xf>
    <xf numFmtId="176" fontId="3" fillId="0" borderId="0" xfId="0" applyNumberFormat="1" applyFont="1">
      <alignment vertical="center"/>
    </xf>
    <xf numFmtId="0" fontId="2" fillId="5" borderId="14" xfId="0" applyFont="1" applyFill="1" applyBorder="1">
      <alignment vertical="center"/>
    </xf>
    <xf numFmtId="0" fontId="2" fillId="5" borderId="12" xfId="0" applyFont="1" applyFill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zoomScale="85" zoomScaleNormal="85" workbookViewId="0">
      <selection activeCell="B8" sqref="B8"/>
    </sheetView>
  </sheetViews>
  <sheetFormatPr defaultRowHeight="15.75" x14ac:dyDescent="0.4"/>
  <cols>
    <col min="1" max="4" width="45.75" style="16" customWidth="1"/>
    <col min="5" max="5" width="9" style="16"/>
    <col min="6" max="6" width="15.5" style="16" bestFit="1" customWidth="1"/>
    <col min="7" max="16384" width="9" style="16"/>
  </cols>
  <sheetData>
    <row r="1" spans="1:7" x14ac:dyDescent="0.4">
      <c r="A1" s="1" t="s">
        <v>0</v>
      </c>
      <c r="B1" s="12" t="s">
        <v>18</v>
      </c>
      <c r="C1" s="7"/>
      <c r="D1" s="8"/>
    </row>
    <row r="2" spans="1:7" x14ac:dyDescent="0.4">
      <c r="A2" s="2" t="s">
        <v>1</v>
      </c>
      <c r="B2" s="13">
        <v>18</v>
      </c>
      <c r="C2" s="9" t="s">
        <v>12</v>
      </c>
      <c r="D2" s="17" t="s">
        <v>16</v>
      </c>
    </row>
    <row r="3" spans="1:7" x14ac:dyDescent="0.4">
      <c r="A3" s="2" t="s">
        <v>2</v>
      </c>
      <c r="B3" s="13">
        <v>12</v>
      </c>
      <c r="C3" s="9" t="s">
        <v>25</v>
      </c>
      <c r="D3" s="18">
        <v>1.1499999999999999</v>
      </c>
    </row>
    <row r="4" spans="1:7" x14ac:dyDescent="0.4">
      <c r="A4" s="2" t="s">
        <v>23</v>
      </c>
      <c r="B4" s="13">
        <v>14</v>
      </c>
      <c r="C4" s="9" t="s">
        <v>24</v>
      </c>
      <c r="D4" s="27"/>
    </row>
    <row r="5" spans="1:7" x14ac:dyDescent="0.4">
      <c r="A5" s="2" t="s">
        <v>3</v>
      </c>
      <c r="B5" s="13" t="s">
        <v>19</v>
      </c>
      <c r="C5" s="9" t="s">
        <v>13</v>
      </c>
      <c r="D5" s="17" t="s">
        <v>17</v>
      </c>
    </row>
    <row r="6" spans="1:7" x14ac:dyDescent="0.4">
      <c r="A6" s="2" t="s">
        <v>4</v>
      </c>
      <c r="B6" s="28">
        <f>1/(1-D3*G6)</f>
        <v>1</v>
      </c>
      <c r="C6" s="9" t="s">
        <v>14</v>
      </c>
      <c r="D6" s="18">
        <v>1.1499999999999999</v>
      </c>
      <c r="F6" s="25" t="s">
        <v>21</v>
      </c>
      <c r="G6" s="19">
        <v>0</v>
      </c>
    </row>
    <row r="7" spans="1:7" x14ac:dyDescent="0.4">
      <c r="A7" s="2" t="s">
        <v>5</v>
      </c>
      <c r="B7" s="28">
        <f>1-D3*G7</f>
        <v>1</v>
      </c>
      <c r="C7" s="9" t="s">
        <v>14</v>
      </c>
      <c r="D7" s="17" t="s">
        <v>26</v>
      </c>
      <c r="F7" s="26" t="s">
        <v>22</v>
      </c>
      <c r="G7" s="20">
        <v>0</v>
      </c>
    </row>
    <row r="8" spans="1:7" x14ac:dyDescent="0.4">
      <c r="A8" s="2" t="s">
        <v>6</v>
      </c>
      <c r="B8" s="13">
        <v>4</v>
      </c>
      <c r="C8" s="9" t="s">
        <v>12</v>
      </c>
      <c r="D8" s="18">
        <v>12</v>
      </c>
    </row>
    <row r="9" spans="1:7" x14ac:dyDescent="0.4">
      <c r="A9" s="3" t="s">
        <v>7</v>
      </c>
      <c r="B9" s="14">
        <v>1</v>
      </c>
      <c r="C9" s="10" t="s">
        <v>15</v>
      </c>
      <c r="D9" s="11"/>
    </row>
    <row r="10" spans="1:7" x14ac:dyDescent="0.4">
      <c r="A10" s="4" t="s">
        <v>11</v>
      </c>
      <c r="B10" s="5" t="s">
        <v>10</v>
      </c>
      <c r="C10" s="5" t="s">
        <v>9</v>
      </c>
      <c r="D10" s="6" t="s">
        <v>8</v>
      </c>
      <c r="F10" s="15" t="s">
        <v>20</v>
      </c>
    </row>
    <row r="11" spans="1:7" x14ac:dyDescent="0.4">
      <c r="A11" s="21">
        <f>ROUNDDOWN(F11/$B$6,0)</f>
        <v>10</v>
      </c>
      <c r="B11" s="22">
        <f>ROUNDUP($D$3*A11/$B$7,0)</f>
        <v>12</v>
      </c>
      <c r="C11" s="22">
        <f>ROUND(1/(0.00005*$D$8*(B11+A11)/2),0)</f>
        <v>152</v>
      </c>
      <c r="D11" s="23">
        <f>360*((A11+B11)/2*(C11*0.00005))/$B$8</f>
        <v>7.5239999999999991</v>
      </c>
      <c r="F11" s="24">
        <v>10</v>
      </c>
    </row>
    <row r="12" spans="1:7" x14ac:dyDescent="0.4">
      <c r="A12" s="21">
        <f t="shared" ref="A12:A38" si="0">ROUNDDOWN(F12/$B$6,0)</f>
        <v>11</v>
      </c>
      <c r="B12" s="22">
        <f>ROUNDUP($D$3*A12/$B$7,0)</f>
        <v>13</v>
      </c>
      <c r="C12" s="22">
        <f t="shared" ref="C12:C38" si="1">ROUND(1/(0.00005*$D$8*(B12+A12)/2),0)</f>
        <v>139</v>
      </c>
      <c r="D12" s="23">
        <f t="shared" ref="D12:D38" si="2">360*((A12+B12)/2*(C12*0.00005))/$B$8</f>
        <v>7.5060000000000002</v>
      </c>
      <c r="F12" s="24">
        <f>F11*$D$6</f>
        <v>11.5</v>
      </c>
    </row>
    <row r="13" spans="1:7" x14ac:dyDescent="0.4">
      <c r="A13" s="21">
        <f t="shared" si="0"/>
        <v>13</v>
      </c>
      <c r="B13" s="22">
        <f t="shared" ref="B13:B38" si="3">ROUNDUP($D$3*A13/$B$7,0)</f>
        <v>15</v>
      </c>
      <c r="C13" s="22">
        <f t="shared" si="1"/>
        <v>119</v>
      </c>
      <c r="D13" s="23">
        <f t="shared" si="2"/>
        <v>7.4970000000000008</v>
      </c>
      <c r="F13" s="24">
        <f t="shared" ref="F13:F48" si="4">F12*$D$6</f>
        <v>13.225</v>
      </c>
    </row>
    <row r="14" spans="1:7" x14ac:dyDescent="0.4">
      <c r="A14" s="21">
        <f t="shared" si="0"/>
        <v>15</v>
      </c>
      <c r="B14" s="22">
        <f t="shared" si="3"/>
        <v>18</v>
      </c>
      <c r="C14" s="22">
        <f t="shared" si="1"/>
        <v>101</v>
      </c>
      <c r="D14" s="23">
        <f t="shared" si="2"/>
        <v>7.4992500000000009</v>
      </c>
      <c r="F14" s="24">
        <f t="shared" si="4"/>
        <v>15.208749999999998</v>
      </c>
    </row>
    <row r="15" spans="1:7" x14ac:dyDescent="0.4">
      <c r="A15" s="21">
        <f t="shared" si="0"/>
        <v>17</v>
      </c>
      <c r="B15" s="22">
        <f t="shared" si="3"/>
        <v>20</v>
      </c>
      <c r="C15" s="22">
        <f t="shared" si="1"/>
        <v>90</v>
      </c>
      <c r="D15" s="23">
        <f t="shared" si="2"/>
        <v>7.4925000000000006</v>
      </c>
      <c r="F15" s="24">
        <f t="shared" si="4"/>
        <v>17.490062499999997</v>
      </c>
    </row>
    <row r="16" spans="1:7" x14ac:dyDescent="0.4">
      <c r="A16" s="21">
        <f t="shared" si="0"/>
        <v>20</v>
      </c>
      <c r="B16" s="22">
        <f t="shared" si="3"/>
        <v>23</v>
      </c>
      <c r="C16" s="22">
        <f t="shared" si="1"/>
        <v>78</v>
      </c>
      <c r="D16" s="23">
        <f t="shared" si="2"/>
        <v>7.5465000000000009</v>
      </c>
      <c r="F16" s="24">
        <f t="shared" si="4"/>
        <v>20.113571874999995</v>
      </c>
    </row>
    <row r="17" spans="1:6" x14ac:dyDescent="0.4">
      <c r="A17" s="21">
        <f t="shared" si="0"/>
        <v>23</v>
      </c>
      <c r="B17" s="22">
        <f t="shared" si="3"/>
        <v>27</v>
      </c>
      <c r="C17" s="22">
        <f t="shared" si="1"/>
        <v>67</v>
      </c>
      <c r="D17" s="23">
        <f t="shared" si="2"/>
        <v>7.5375000000000005</v>
      </c>
      <c r="F17" s="24">
        <f t="shared" si="4"/>
        <v>23.130607656249992</v>
      </c>
    </row>
    <row r="18" spans="1:6" x14ac:dyDescent="0.4">
      <c r="A18" s="21">
        <f t="shared" si="0"/>
        <v>26</v>
      </c>
      <c r="B18" s="22">
        <f t="shared" si="3"/>
        <v>30</v>
      </c>
      <c r="C18" s="22">
        <f t="shared" si="1"/>
        <v>60</v>
      </c>
      <c r="D18" s="23">
        <f t="shared" si="2"/>
        <v>7.5600000000000005</v>
      </c>
      <c r="F18" s="24">
        <f t="shared" si="4"/>
        <v>26.600198804687491</v>
      </c>
    </row>
    <row r="19" spans="1:6" x14ac:dyDescent="0.4">
      <c r="A19" s="21">
        <f t="shared" si="0"/>
        <v>30</v>
      </c>
      <c r="B19" s="22">
        <f t="shared" si="3"/>
        <v>35</v>
      </c>
      <c r="C19" s="22">
        <f t="shared" si="1"/>
        <v>51</v>
      </c>
      <c r="D19" s="23">
        <f t="shared" si="2"/>
        <v>7.4587500000000002</v>
      </c>
      <c r="F19" s="24">
        <f t="shared" si="4"/>
        <v>30.590228625390612</v>
      </c>
    </row>
    <row r="20" spans="1:6" x14ac:dyDescent="0.4">
      <c r="A20" s="21">
        <f t="shared" si="0"/>
        <v>35</v>
      </c>
      <c r="B20" s="22">
        <f t="shared" si="3"/>
        <v>41</v>
      </c>
      <c r="C20" s="22">
        <f t="shared" si="1"/>
        <v>44</v>
      </c>
      <c r="D20" s="23">
        <f t="shared" si="2"/>
        <v>7.5240000000000009</v>
      </c>
      <c r="F20" s="24">
        <f t="shared" si="4"/>
        <v>35.178762919199201</v>
      </c>
    </row>
    <row r="21" spans="1:6" x14ac:dyDescent="0.4">
      <c r="A21" s="21">
        <f t="shared" si="0"/>
        <v>40</v>
      </c>
      <c r="B21" s="22">
        <f t="shared" si="3"/>
        <v>46</v>
      </c>
      <c r="C21" s="22">
        <f t="shared" si="1"/>
        <v>39</v>
      </c>
      <c r="D21" s="23">
        <f t="shared" si="2"/>
        <v>7.5465000000000009</v>
      </c>
      <c r="F21" s="24">
        <f t="shared" si="4"/>
        <v>40.455577357079079</v>
      </c>
    </row>
    <row r="22" spans="1:6" x14ac:dyDescent="0.4">
      <c r="A22" s="21">
        <f t="shared" si="0"/>
        <v>46</v>
      </c>
      <c r="B22" s="22">
        <f t="shared" si="3"/>
        <v>53</v>
      </c>
      <c r="C22" s="22">
        <f t="shared" si="1"/>
        <v>34</v>
      </c>
      <c r="D22" s="23">
        <f t="shared" si="2"/>
        <v>7.5735000000000001</v>
      </c>
      <c r="F22" s="24">
        <f t="shared" si="4"/>
        <v>46.52391396064094</v>
      </c>
    </row>
    <row r="23" spans="1:6" x14ac:dyDescent="0.4">
      <c r="A23" s="21">
        <f t="shared" si="0"/>
        <v>53</v>
      </c>
      <c r="B23" s="22">
        <f t="shared" si="3"/>
        <v>61</v>
      </c>
      <c r="C23" s="22">
        <f t="shared" si="1"/>
        <v>29</v>
      </c>
      <c r="D23" s="23">
        <f t="shared" si="2"/>
        <v>7.4385000000000003</v>
      </c>
      <c r="F23" s="24">
        <f t="shared" si="4"/>
        <v>53.502501054737074</v>
      </c>
    </row>
    <row r="24" spans="1:6" x14ac:dyDescent="0.4">
      <c r="A24" s="21">
        <f t="shared" si="0"/>
        <v>61</v>
      </c>
      <c r="B24" s="22">
        <f t="shared" si="3"/>
        <v>71</v>
      </c>
      <c r="C24" s="22">
        <f t="shared" si="1"/>
        <v>25</v>
      </c>
      <c r="D24" s="23">
        <f t="shared" si="2"/>
        <v>7.4250000000000007</v>
      </c>
      <c r="F24" s="24">
        <f t="shared" si="4"/>
        <v>61.527876212947632</v>
      </c>
    </row>
    <row r="25" spans="1:6" x14ac:dyDescent="0.4">
      <c r="A25" s="21">
        <f t="shared" si="0"/>
        <v>70</v>
      </c>
      <c r="B25" s="22">
        <f t="shared" si="3"/>
        <v>81</v>
      </c>
      <c r="C25" s="22">
        <f t="shared" si="1"/>
        <v>22</v>
      </c>
      <c r="D25" s="23">
        <f t="shared" si="2"/>
        <v>7.4744999999999999</v>
      </c>
      <c r="F25" s="24">
        <f t="shared" si="4"/>
        <v>70.75705764488977</v>
      </c>
    </row>
    <row r="26" spans="1:6" x14ac:dyDescent="0.4">
      <c r="A26" s="21">
        <f t="shared" si="0"/>
        <v>81</v>
      </c>
      <c r="B26" s="22">
        <f t="shared" si="3"/>
        <v>94</v>
      </c>
      <c r="C26" s="22">
        <f t="shared" si="1"/>
        <v>19</v>
      </c>
      <c r="D26" s="23">
        <f t="shared" si="2"/>
        <v>7.4812500000000002</v>
      </c>
      <c r="F26" s="24">
        <f t="shared" si="4"/>
        <v>81.370616291623236</v>
      </c>
    </row>
    <row r="27" spans="1:6" x14ac:dyDescent="0.4">
      <c r="A27" s="21">
        <f t="shared" si="0"/>
        <v>93</v>
      </c>
      <c r="B27" s="22">
        <f t="shared" si="3"/>
        <v>107</v>
      </c>
      <c r="C27" s="22">
        <f t="shared" si="1"/>
        <v>17</v>
      </c>
      <c r="D27" s="23">
        <f t="shared" si="2"/>
        <v>7.65</v>
      </c>
      <c r="F27" s="24">
        <f t="shared" si="4"/>
        <v>93.57620873536672</v>
      </c>
    </row>
    <row r="28" spans="1:6" x14ac:dyDescent="0.4">
      <c r="A28" s="21">
        <f t="shared" si="0"/>
        <v>107</v>
      </c>
      <c r="B28" s="22">
        <f t="shared" si="3"/>
        <v>124</v>
      </c>
      <c r="C28" s="22">
        <f t="shared" si="1"/>
        <v>14</v>
      </c>
      <c r="D28" s="23">
        <f t="shared" si="2"/>
        <v>7.2765000000000004</v>
      </c>
      <c r="F28" s="24">
        <f t="shared" si="4"/>
        <v>107.61264004567172</v>
      </c>
    </row>
    <row r="29" spans="1:6" x14ac:dyDescent="0.4">
      <c r="A29" s="21">
        <f t="shared" si="0"/>
        <v>123</v>
      </c>
      <c r="B29" s="22">
        <f t="shared" si="3"/>
        <v>142</v>
      </c>
      <c r="C29" s="22">
        <f t="shared" si="1"/>
        <v>13</v>
      </c>
      <c r="D29" s="23">
        <f t="shared" si="2"/>
        <v>7.7512500000000006</v>
      </c>
      <c r="F29" s="24">
        <f t="shared" si="4"/>
        <v>123.75453605252247</v>
      </c>
    </row>
    <row r="30" spans="1:6" x14ac:dyDescent="0.4">
      <c r="A30" s="21">
        <f t="shared" si="0"/>
        <v>142</v>
      </c>
      <c r="B30" s="22">
        <f t="shared" si="3"/>
        <v>164</v>
      </c>
      <c r="C30" s="22">
        <f t="shared" si="1"/>
        <v>11</v>
      </c>
      <c r="D30" s="23">
        <f t="shared" si="2"/>
        <v>7.5735000000000001</v>
      </c>
      <c r="F30" s="24">
        <f t="shared" si="4"/>
        <v>142.31771646040082</v>
      </c>
    </row>
    <row r="31" spans="1:6" x14ac:dyDescent="0.4">
      <c r="A31" s="21">
        <f t="shared" si="0"/>
        <v>163</v>
      </c>
      <c r="B31" s="22">
        <f t="shared" si="3"/>
        <v>188</v>
      </c>
      <c r="C31" s="22">
        <f t="shared" si="1"/>
        <v>9</v>
      </c>
      <c r="D31" s="23">
        <f t="shared" si="2"/>
        <v>7.1077500000000002</v>
      </c>
      <c r="F31" s="24">
        <f t="shared" si="4"/>
        <v>163.66537392946094</v>
      </c>
    </row>
    <row r="32" spans="1:6" x14ac:dyDescent="0.4">
      <c r="A32" s="21">
        <f t="shared" si="0"/>
        <v>188</v>
      </c>
      <c r="B32" s="22">
        <f t="shared" si="3"/>
        <v>217</v>
      </c>
      <c r="C32" s="22">
        <f t="shared" si="1"/>
        <v>8</v>
      </c>
      <c r="D32" s="23">
        <f t="shared" si="2"/>
        <v>7.29</v>
      </c>
      <c r="F32" s="24">
        <f t="shared" si="4"/>
        <v>188.21518001888006</v>
      </c>
    </row>
    <row r="33" spans="1:6" x14ac:dyDescent="0.4">
      <c r="A33" s="21">
        <f t="shared" si="0"/>
        <v>216</v>
      </c>
      <c r="B33" s="22">
        <f t="shared" si="3"/>
        <v>249</v>
      </c>
      <c r="C33" s="22">
        <f t="shared" si="1"/>
        <v>7</v>
      </c>
      <c r="D33" s="23">
        <f t="shared" si="2"/>
        <v>7.3237500000000004</v>
      </c>
      <c r="F33" s="24">
        <f t="shared" si="4"/>
        <v>216.44745702171207</v>
      </c>
    </row>
    <row r="34" spans="1:6" x14ac:dyDescent="0.4">
      <c r="A34" s="21">
        <f t="shared" si="0"/>
        <v>248</v>
      </c>
      <c r="B34" s="22">
        <f t="shared" si="3"/>
        <v>286</v>
      </c>
      <c r="C34" s="22">
        <f t="shared" si="1"/>
        <v>6</v>
      </c>
      <c r="D34" s="23">
        <f t="shared" si="2"/>
        <v>7.2090000000000005</v>
      </c>
      <c r="F34" s="24">
        <f t="shared" si="4"/>
        <v>248.91457557496886</v>
      </c>
    </row>
    <row r="35" spans="1:6" x14ac:dyDescent="0.4">
      <c r="A35" s="21">
        <f t="shared" si="0"/>
        <v>286</v>
      </c>
      <c r="B35" s="22">
        <f t="shared" si="3"/>
        <v>329</v>
      </c>
      <c r="C35" s="22">
        <f t="shared" si="1"/>
        <v>5</v>
      </c>
      <c r="D35" s="23">
        <f t="shared" si="2"/>
        <v>6.9187500000000002</v>
      </c>
      <c r="F35" s="24">
        <f t="shared" si="4"/>
        <v>286.25176191121415</v>
      </c>
    </row>
    <row r="36" spans="1:6" x14ac:dyDescent="0.4">
      <c r="A36" s="21">
        <f t="shared" si="0"/>
        <v>329</v>
      </c>
      <c r="B36" s="22">
        <f t="shared" si="3"/>
        <v>379</v>
      </c>
      <c r="C36" s="22">
        <f t="shared" si="1"/>
        <v>5</v>
      </c>
      <c r="D36" s="23">
        <f t="shared" si="2"/>
        <v>7.9649999999999999</v>
      </c>
      <c r="F36" s="24">
        <f t="shared" si="4"/>
        <v>329.18952619789627</v>
      </c>
    </row>
    <row r="37" spans="1:6" x14ac:dyDescent="0.4">
      <c r="A37" s="21">
        <f t="shared" si="0"/>
        <v>378</v>
      </c>
      <c r="B37" s="22">
        <f t="shared" si="3"/>
        <v>435</v>
      </c>
      <c r="C37" s="22">
        <f t="shared" si="1"/>
        <v>4</v>
      </c>
      <c r="D37" s="23">
        <f t="shared" si="2"/>
        <v>7.3170000000000002</v>
      </c>
      <c r="F37" s="24">
        <f t="shared" si="4"/>
        <v>378.56795512758066</v>
      </c>
    </row>
    <row r="38" spans="1:6" x14ac:dyDescent="0.4">
      <c r="A38" s="21">
        <f t="shared" si="0"/>
        <v>435</v>
      </c>
      <c r="B38" s="22">
        <f t="shared" si="3"/>
        <v>501</v>
      </c>
      <c r="C38" s="22">
        <f t="shared" si="1"/>
        <v>4</v>
      </c>
      <c r="D38" s="23">
        <f t="shared" si="2"/>
        <v>8.4239999999999995</v>
      </c>
      <c r="F38" s="24">
        <f t="shared" si="4"/>
        <v>435.3531483967177</v>
      </c>
    </row>
    <row r="39" spans="1:6" x14ac:dyDescent="0.4">
      <c r="A39" s="21">
        <f t="shared" ref="A39:A48" si="5">ROUNDDOWN(F39/$B$6,0)</f>
        <v>500</v>
      </c>
      <c r="B39" s="22">
        <f t="shared" ref="B39:B48" si="6">ROUNDUP($D$3*A39/$B$7,0)</f>
        <v>575</v>
      </c>
      <c r="C39" s="22">
        <f t="shared" ref="C39:C48" si="7">ROUND(1/(0.00005*$D$8*(B39+A39)/2),0)</f>
        <v>3</v>
      </c>
      <c r="D39" s="23">
        <f t="shared" ref="D39:D48" si="8">360*((A39+B39)/2*(C39*0.00005))/$B$8</f>
        <v>7.2562500000000005</v>
      </c>
      <c r="F39" s="24">
        <f t="shared" si="4"/>
        <v>500.65612065622531</v>
      </c>
    </row>
    <row r="40" spans="1:6" x14ac:dyDescent="0.4">
      <c r="A40" s="21">
        <f t="shared" si="5"/>
        <v>575</v>
      </c>
      <c r="B40" s="22">
        <f t="shared" si="6"/>
        <v>662</v>
      </c>
      <c r="C40" s="22">
        <f t="shared" si="7"/>
        <v>3</v>
      </c>
      <c r="D40" s="23">
        <f t="shared" si="8"/>
        <v>8.3497500000000002</v>
      </c>
      <c r="F40" s="24">
        <f t="shared" si="4"/>
        <v>575.75453875465905</v>
      </c>
    </row>
    <row r="41" spans="1:6" x14ac:dyDescent="0.4">
      <c r="A41" s="21">
        <f t="shared" si="5"/>
        <v>662</v>
      </c>
      <c r="B41" s="22">
        <f t="shared" si="6"/>
        <v>762</v>
      </c>
      <c r="C41" s="22">
        <f t="shared" si="7"/>
        <v>2</v>
      </c>
      <c r="D41" s="23">
        <f t="shared" si="8"/>
        <v>6.4080000000000004</v>
      </c>
      <c r="F41" s="24">
        <f t="shared" si="4"/>
        <v>662.11771956785788</v>
      </c>
    </row>
    <row r="42" spans="1:6" x14ac:dyDescent="0.4">
      <c r="A42" s="21">
        <f t="shared" si="5"/>
        <v>761</v>
      </c>
      <c r="B42" s="22">
        <f t="shared" si="6"/>
        <v>876</v>
      </c>
      <c r="C42" s="22">
        <f t="shared" si="7"/>
        <v>2</v>
      </c>
      <c r="D42" s="23">
        <f t="shared" si="8"/>
        <v>7.3665000000000003</v>
      </c>
      <c r="F42" s="24">
        <f t="shared" si="4"/>
        <v>761.43537750303653</v>
      </c>
    </row>
    <row r="43" spans="1:6" x14ac:dyDescent="0.4">
      <c r="A43" s="21">
        <f t="shared" si="5"/>
        <v>875</v>
      </c>
      <c r="B43" s="22">
        <f t="shared" si="6"/>
        <v>1007</v>
      </c>
      <c r="C43" s="22">
        <f t="shared" si="7"/>
        <v>2</v>
      </c>
      <c r="D43" s="23">
        <f t="shared" si="8"/>
        <v>8.4689999999999994</v>
      </c>
      <c r="F43" s="24">
        <f t="shared" si="4"/>
        <v>875.650684128492</v>
      </c>
    </row>
    <row r="44" spans="1:6" x14ac:dyDescent="0.4">
      <c r="A44" s="21">
        <f t="shared" si="5"/>
        <v>1006</v>
      </c>
      <c r="B44" s="22">
        <f t="shared" si="6"/>
        <v>1157</v>
      </c>
      <c r="C44" s="22">
        <f t="shared" si="7"/>
        <v>2</v>
      </c>
      <c r="D44" s="23">
        <f t="shared" si="8"/>
        <v>9.7335000000000012</v>
      </c>
      <c r="F44" s="24">
        <f t="shared" si="4"/>
        <v>1006.9982867477657</v>
      </c>
    </row>
    <row r="45" spans="1:6" x14ac:dyDescent="0.4">
      <c r="A45" s="21">
        <f t="shared" si="5"/>
        <v>1158</v>
      </c>
      <c r="B45" s="22">
        <f t="shared" si="6"/>
        <v>1332</v>
      </c>
      <c r="C45" s="22">
        <f t="shared" si="7"/>
        <v>1</v>
      </c>
      <c r="D45" s="23">
        <f t="shared" si="8"/>
        <v>5.6025</v>
      </c>
      <c r="F45" s="24">
        <f t="shared" si="4"/>
        <v>1158.0480297599306</v>
      </c>
    </row>
    <row r="46" spans="1:6" x14ac:dyDescent="0.4">
      <c r="A46" s="21">
        <f t="shared" si="5"/>
        <v>1331</v>
      </c>
      <c r="B46" s="22">
        <f t="shared" si="6"/>
        <v>1531</v>
      </c>
      <c r="C46" s="22">
        <f t="shared" si="7"/>
        <v>1</v>
      </c>
      <c r="D46" s="23">
        <f t="shared" si="8"/>
        <v>6.4395000000000007</v>
      </c>
      <c r="F46" s="24">
        <f t="shared" si="4"/>
        <v>1331.7552342239201</v>
      </c>
    </row>
    <row r="47" spans="1:6" x14ac:dyDescent="0.4">
      <c r="A47" s="21">
        <f t="shared" si="5"/>
        <v>1531</v>
      </c>
      <c r="B47" s="22">
        <f t="shared" si="6"/>
        <v>1761</v>
      </c>
      <c r="C47" s="22">
        <f t="shared" si="7"/>
        <v>1</v>
      </c>
      <c r="D47" s="23">
        <f t="shared" si="8"/>
        <v>7.407</v>
      </c>
      <c r="F47" s="24">
        <f t="shared" si="4"/>
        <v>1531.518519357508</v>
      </c>
    </row>
    <row r="48" spans="1:6" x14ac:dyDescent="0.4">
      <c r="A48" s="21">
        <f t="shared" si="5"/>
        <v>1761</v>
      </c>
      <c r="B48" s="22">
        <f t="shared" si="6"/>
        <v>2026</v>
      </c>
      <c r="C48" s="22">
        <f t="shared" si="7"/>
        <v>1</v>
      </c>
      <c r="D48" s="23">
        <f t="shared" si="8"/>
        <v>8.5207500000000014</v>
      </c>
      <c r="F48" s="24">
        <f t="shared" si="4"/>
        <v>1761.246297261134</v>
      </c>
    </row>
    <row r="49" spans="1:6" x14ac:dyDescent="0.4">
      <c r="A49" s="21"/>
      <c r="B49" s="22"/>
      <c r="C49" s="22"/>
      <c r="D49" s="23"/>
      <c r="F49" s="24"/>
    </row>
    <row r="50" spans="1:6" x14ac:dyDescent="0.4">
      <c r="A50" s="21"/>
      <c r="B50" s="22"/>
      <c r="C50" s="22"/>
      <c r="D50" s="23"/>
      <c r="F50" s="24"/>
    </row>
    <row r="51" spans="1:6" x14ac:dyDescent="0.4">
      <c r="A51" s="21"/>
      <c r="B51" s="22"/>
      <c r="C51" s="22"/>
      <c r="D51" s="23"/>
      <c r="F51" s="24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浦貴順</dc:creator>
  <cp:lastModifiedBy>中川貴文</cp:lastModifiedBy>
  <dcterms:created xsi:type="dcterms:W3CDTF">2020-11-07T04:04:36Z</dcterms:created>
  <dcterms:modified xsi:type="dcterms:W3CDTF">2021-02-16T07:01:20Z</dcterms:modified>
</cp:coreProperties>
</file>